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resupuesto 15" sheetId="1" r:id="rId1"/>
  </sheets>
  <definedNames>
    <definedName name="_xlnm.Print_Area" localSheetId="0">'Presupuesto 15'!$B$1:$G$48</definedName>
  </definedNames>
  <calcPr calcId="124519"/>
</workbook>
</file>

<file path=xl/calcChain.xml><?xml version="1.0" encoding="utf-8"?>
<calcChain xmlns="http://schemas.openxmlformats.org/spreadsheetml/2006/main">
  <c r="G53" i="1"/>
  <c r="F53"/>
  <c r="G51"/>
  <c r="F51"/>
  <c r="G39"/>
  <c r="F39"/>
  <c r="K36"/>
  <c r="G34"/>
  <c r="G27"/>
  <c r="G25"/>
  <c r="G24" s="1"/>
  <c r="G22" s="1"/>
  <c r="J24"/>
  <c r="F24"/>
  <c r="F22" s="1"/>
  <c r="K23"/>
  <c r="K20"/>
  <c r="O19"/>
  <c r="N19"/>
  <c r="K19"/>
  <c r="G19"/>
  <c r="G15" s="1"/>
  <c r="O18"/>
  <c r="O17"/>
  <c r="K17"/>
  <c r="O16"/>
  <c r="O15"/>
  <c r="K15"/>
  <c r="F15"/>
  <c r="F6" s="1"/>
  <c r="O14"/>
  <c r="K14"/>
  <c r="O13"/>
  <c r="O12"/>
  <c r="K12"/>
  <c r="O11"/>
  <c r="K11"/>
  <c r="O10"/>
  <c r="K10"/>
  <c r="K24" s="1"/>
  <c r="G9" s="1"/>
  <c r="G8" s="1"/>
  <c r="G6" s="1"/>
  <c r="G48" s="1"/>
  <c r="G10"/>
  <c r="K9"/>
  <c r="F8"/>
  <c r="K6"/>
  <c r="F48" l="1"/>
  <c r="J26" s="1"/>
  <c r="K2" s="1"/>
  <c r="K26" s="1"/>
</calcChain>
</file>

<file path=xl/comments1.xml><?xml version="1.0" encoding="utf-8"?>
<comments xmlns="http://schemas.openxmlformats.org/spreadsheetml/2006/main">
  <authors>
    <author/>
  </authors>
  <commentList>
    <comment ref="O14" authorId="0">
      <text>
        <r>
          <rPr>
            <b/>
            <sz val="8"/>
            <color indexed="9"/>
            <rFont val="Tahoma"/>
            <family val="2"/>
          </rPr>
          <t xml:space="preserve">Media años anteriores
</t>
        </r>
      </text>
    </comment>
    <comment ref="K28" authorId="0">
      <text>
        <r>
          <rPr>
            <b/>
            <sz val="8"/>
            <color indexed="9"/>
            <rFont val="Tahoma"/>
            <family val="2"/>
          </rPr>
          <t>Esta deuda se saldará con un rebaja de cuota a Aeress según esta tabla</t>
        </r>
      </text>
    </comment>
  </commentList>
</comments>
</file>

<file path=xl/sharedStrings.xml><?xml version="1.0" encoding="utf-8"?>
<sst xmlns="http://schemas.openxmlformats.org/spreadsheetml/2006/main" count="72" uniqueCount="72">
  <si>
    <t>REAS - RED DE REDES</t>
  </si>
  <si>
    <t>Fondo Propio 1ene</t>
  </si>
  <si>
    <t>PRESUPUESTO 2015</t>
  </si>
  <si>
    <t>CUOTAS POR REDES</t>
  </si>
  <si>
    <t>2014 – REAL</t>
  </si>
  <si>
    <t>REDES</t>
  </si>
  <si>
    <t>Ingresos</t>
  </si>
  <si>
    <t>Aeress</t>
  </si>
  <si>
    <t>Mesa Finanzas</t>
  </si>
  <si>
    <t>enrédate</t>
  </si>
  <si>
    <t>Ingresos propios</t>
  </si>
  <si>
    <t>Reas Andalucía</t>
  </si>
  <si>
    <t>años</t>
  </si>
  <si>
    <t>importes</t>
  </si>
  <si>
    <t>aumentos</t>
  </si>
  <si>
    <t>Cuotas redes socias</t>
  </si>
  <si>
    <t>Reas Aragón</t>
  </si>
  <si>
    <t>Cuotas de apoyo (enrédate)</t>
  </si>
  <si>
    <t>Reas Balears</t>
  </si>
  <si>
    <t>Inscripción encuentro anual</t>
  </si>
  <si>
    <t>Reas CyL</t>
  </si>
  <si>
    <t>Libreta redes</t>
  </si>
  <si>
    <t>Reas Euskadi</t>
  </si>
  <si>
    <t>Otros ingresos</t>
  </si>
  <si>
    <t>Reas Extremadura</t>
  </si>
  <si>
    <t>Reas Galicia</t>
  </si>
  <si>
    <t>Ingresos ajenos</t>
  </si>
  <si>
    <t>Reas Madrid</t>
  </si>
  <si>
    <t>Subvención MEYSS - Actividad</t>
  </si>
  <si>
    <t>Reas Murcia</t>
  </si>
  <si>
    <t>Ingresos Portal Web</t>
  </si>
  <si>
    <t>Reas Navarra</t>
  </si>
  <si>
    <t>Convenio Arç - Atlantis</t>
  </si>
  <si>
    <t>Reas Rioja</t>
  </si>
  <si>
    <t>Proyecto DESC</t>
  </si>
  <si>
    <t>Red Anagos</t>
  </si>
  <si>
    <t>Congreso Zaragoza</t>
  </si>
  <si>
    <t>Xes</t>
  </si>
  <si>
    <t>Reas País Valencià</t>
  </si>
  <si>
    <t>Gastos</t>
  </si>
  <si>
    <t>Som Energía</t>
  </si>
  <si>
    <t>CECJ</t>
  </si>
  <si>
    <t>Gasto de funcionamiento</t>
  </si>
  <si>
    <t>Suma</t>
  </si>
  <si>
    <t>Secretaría Técnica - Personal</t>
  </si>
  <si>
    <t>Secretaría Técnica - Funciona.</t>
  </si>
  <si>
    <t>Fondo propio 31dic</t>
  </si>
  <si>
    <t>Gestoría laboral</t>
  </si>
  <si>
    <t>Secretaría Técnica - Viajes</t>
  </si>
  <si>
    <t>Deuda engrunes</t>
  </si>
  <si>
    <t>Viajes a Juntas-Consejo</t>
  </si>
  <si>
    <t>Viajes a comisiones</t>
  </si>
  <si>
    <t>Representación internacional</t>
  </si>
  <si>
    <t>Encuentro anual</t>
  </si>
  <si>
    <t>Recursos internet</t>
  </si>
  <si>
    <t>50% cuotas enrédate a redes</t>
  </si>
  <si>
    <t xml:space="preserve">Cuota CEPES </t>
  </si>
  <si>
    <t xml:space="preserve">Otros gastos </t>
  </si>
  <si>
    <t>Total</t>
  </si>
  <si>
    <t>Devoluciones recibos</t>
  </si>
  <si>
    <t>Gasto de Actividades</t>
  </si>
  <si>
    <t>Proyecto MEYSS</t>
  </si>
  <si>
    <t>Portal Economía Solidaria</t>
  </si>
  <si>
    <t>Mercado Social</t>
  </si>
  <si>
    <t xml:space="preserve">Idearia </t>
  </si>
  <si>
    <t>Otras actividades</t>
  </si>
  <si>
    <t>Consultoría sujeto político</t>
  </si>
  <si>
    <t>Diferencia Ingresos - Gastos</t>
  </si>
  <si>
    <t>Horas al día de secretaría técnica</t>
  </si>
  <si>
    <t>Coste hora.subida anual 2%</t>
  </si>
  <si>
    <t>% de gasto de oficina por hora</t>
  </si>
  <si>
    <t>Horas al año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</si>
</sst>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&quot; €&quot;;[Red]\-#,##0.00&quot; €&quot;"/>
  </numFmts>
  <fonts count="14">
    <font>
      <sz val="1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.5"/>
      <color indexed="12"/>
      <name val="Arial"/>
      <family val="2"/>
    </font>
    <font>
      <b/>
      <sz val="10"/>
      <color indexed="10"/>
      <name val="Arial"/>
      <family val="2"/>
    </font>
    <font>
      <b/>
      <sz val="8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9" fontId="1" fillId="0" borderId="0" applyFill="0" applyBorder="0" applyAlignment="0" applyProtection="0"/>
    <xf numFmtId="0" fontId="8" fillId="0" borderId="0"/>
    <xf numFmtId="0" fontId="1" fillId="0" borderId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/>
    <xf numFmtId="0" fontId="4" fillId="2" borderId="2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6" fillId="0" borderId="0" xfId="0" applyFont="1"/>
    <xf numFmtId="4" fontId="7" fillId="0" borderId="2" xfId="0" applyNumberFormat="1" applyFont="1" applyFill="1" applyBorder="1"/>
    <xf numFmtId="4" fontId="7" fillId="2" borderId="2" xfId="0" applyNumberFormat="1" applyFont="1" applyFill="1" applyBorder="1"/>
    <xf numFmtId="0" fontId="9" fillId="0" borderId="4" xfId="2" applyFont="1" applyFill="1" applyBorder="1" applyAlignment="1">
      <alignment horizontal="left" wrapText="1"/>
    </xf>
    <xf numFmtId="3" fontId="3" fillId="0" borderId="5" xfId="3" applyNumberFormat="1" applyFont="1" applyBorder="1"/>
    <xf numFmtId="3" fontId="0" fillId="3" borderId="2" xfId="0" applyNumberFormat="1" applyFont="1" applyFill="1" applyBorder="1"/>
    <xf numFmtId="0" fontId="0" fillId="0" borderId="0" xfId="0" applyFont="1"/>
    <xf numFmtId="0" fontId="9" fillId="0" borderId="6" xfId="2" applyFont="1" applyFill="1" applyBorder="1" applyAlignment="1">
      <alignment horizontal="left" wrapText="1"/>
    </xf>
    <xf numFmtId="3" fontId="3" fillId="0" borderId="7" xfId="3" applyNumberFormat="1" applyFont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4" fontId="3" fillId="0" borderId="2" xfId="0" applyNumberFormat="1" applyFont="1" applyFill="1" applyBorder="1"/>
    <xf numFmtId="4" fontId="3" fillId="2" borderId="2" xfId="0" applyNumberFormat="1" applyFont="1" applyFill="1" applyBorder="1"/>
    <xf numFmtId="3" fontId="3" fillId="0" borderId="7" xfId="3" applyNumberFormat="1" applyFont="1" applyFill="1" applyBorder="1"/>
    <xf numFmtId="0" fontId="10" fillId="0" borderId="0" xfId="0" applyFont="1" applyAlignment="1">
      <alignment horizontal="center"/>
    </xf>
    <xf numFmtId="4" fontId="0" fillId="0" borderId="2" xfId="0" applyNumberFormat="1" applyFont="1" applyFill="1" applyBorder="1"/>
    <xf numFmtId="4" fontId="0" fillId="2" borderId="2" xfId="0" applyNumberFormat="1" applyFont="1" applyFill="1" applyBorder="1"/>
    <xf numFmtId="0" fontId="0" fillId="0" borderId="2" xfId="0" applyBorder="1"/>
    <xf numFmtId="9" fontId="0" fillId="0" borderId="2" xfId="1" applyFont="1" applyFill="1" applyBorder="1" applyAlignment="1" applyProtection="1"/>
    <xf numFmtId="4" fontId="0" fillId="2" borderId="2" xfId="0" applyNumberFormat="1" applyFill="1" applyBorder="1"/>
    <xf numFmtId="0" fontId="0" fillId="0" borderId="0" xfId="0" applyFont="1" applyFill="1"/>
    <xf numFmtId="1" fontId="0" fillId="0" borderId="2" xfId="0" applyNumberFormat="1" applyBorder="1"/>
    <xf numFmtId="0" fontId="0" fillId="0" borderId="8" xfId="0" applyBorder="1"/>
    <xf numFmtId="1" fontId="0" fillId="0" borderId="8" xfId="0" applyNumberFormat="1" applyBorder="1"/>
    <xf numFmtId="9" fontId="0" fillId="0" borderId="8" xfId="1" applyFont="1" applyFill="1" applyBorder="1" applyAlignment="1" applyProtection="1"/>
    <xf numFmtId="164" fontId="11" fillId="0" borderId="0" xfId="0" applyNumberFormat="1" applyFont="1" applyFill="1"/>
    <xf numFmtId="0" fontId="0" fillId="0" borderId="4" xfId="0" applyFill="1" applyBorder="1"/>
    <xf numFmtId="1" fontId="0" fillId="0" borderId="4" xfId="0" applyNumberFormat="1" applyFill="1" applyBorder="1"/>
    <xf numFmtId="9" fontId="0" fillId="0" borderId="4" xfId="1" applyFont="1" applyFill="1" applyBorder="1" applyAlignment="1" applyProtection="1"/>
    <xf numFmtId="3" fontId="0" fillId="0" borderId="0" xfId="0" applyNumberFormat="1"/>
    <xf numFmtId="0" fontId="0" fillId="0" borderId="0" xfId="0" applyFill="1"/>
    <xf numFmtId="3" fontId="12" fillId="0" borderId="2" xfId="0" applyNumberFormat="1" applyFont="1" applyBorder="1"/>
    <xf numFmtId="0" fontId="0" fillId="0" borderId="4" xfId="0" applyFont="1" applyBorder="1"/>
    <xf numFmtId="0" fontId="0" fillId="0" borderId="4" xfId="0" applyBorder="1" applyAlignment="1">
      <alignment horizontal="center"/>
    </xf>
    <xf numFmtId="2" fontId="0" fillId="3" borderId="4" xfId="0" applyNumberFormat="1" applyFill="1" applyBorder="1"/>
    <xf numFmtId="2" fontId="0" fillId="0" borderId="4" xfId="0" applyNumberForma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/>
    <xf numFmtId="165" fontId="0" fillId="0" borderId="0" xfId="0" applyNumberFormat="1"/>
    <xf numFmtId="9" fontId="0" fillId="0" borderId="0" xfId="0" applyNumberFormat="1"/>
    <xf numFmtId="4" fontId="0" fillId="0" borderId="0" xfId="0" applyNumberFormat="1"/>
    <xf numFmtId="9" fontId="0" fillId="0" borderId="0" xfId="1" applyFont="1" applyFill="1" applyBorder="1" applyAlignment="1" applyProtection="1"/>
    <xf numFmtId="0" fontId="0" fillId="0" borderId="0" xfId="0" applyNumberFormat="1"/>
    <xf numFmtId="2" fontId="0" fillId="0" borderId="0" xfId="0" applyNumberFormat="1"/>
  </cellXfs>
  <cellStyles count="4">
    <cellStyle name="Normal" xfId="0" builtinId="0"/>
    <cellStyle name="Normal_CALCULO CUOTAS 2010" xfId="3"/>
    <cellStyle name="Normal_Hoja1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topLeftCell="A29" zoomScale="136" zoomScaleNormal="136" workbookViewId="0">
      <pane ySplit="1" activePane="bottomLeft"/>
      <selection activeCell="A29" sqref="A29"/>
      <selection pane="bottomLeft" activeCell="B3" sqref="B3:G3"/>
    </sheetView>
  </sheetViews>
  <sheetFormatPr baseColWidth="10" defaultRowHeight="12.75"/>
  <cols>
    <col min="1" max="1" width="3.28515625" customWidth="1"/>
    <col min="2" max="2" width="2.5703125" customWidth="1"/>
    <col min="3" max="3" width="2.42578125" customWidth="1"/>
    <col min="4" max="4" width="26.85546875" customWidth="1"/>
    <col min="5" max="5" width="2.5703125" customWidth="1"/>
    <col min="6" max="6" width="11.85546875" customWidth="1"/>
    <col min="7" max="7" width="12.42578125" customWidth="1"/>
    <col min="8" max="8" width="10.7109375" customWidth="1"/>
    <col min="9" max="9" width="17.7109375" customWidth="1"/>
    <col min="12" max="12" width="6.140625" customWidth="1"/>
  </cols>
  <sheetData>
    <row r="1" spans="2:15" ht="18.399999999999999" customHeight="1">
      <c r="B1" s="1" t="s">
        <v>0</v>
      </c>
      <c r="C1" s="1"/>
      <c r="D1" s="1"/>
      <c r="E1" s="1"/>
      <c r="F1" s="1"/>
      <c r="G1" s="1"/>
      <c r="J1" s="2">
        <v>2014</v>
      </c>
      <c r="K1" s="2">
        <v>2015</v>
      </c>
    </row>
    <row r="2" spans="2:15">
      <c r="I2" s="3" t="s">
        <v>1</v>
      </c>
      <c r="J2" s="4">
        <v>20729.36</v>
      </c>
      <c r="K2" s="4">
        <f>+J26</f>
        <v>19266.519999999997</v>
      </c>
    </row>
    <row r="3" spans="2:15" ht="18.95" customHeight="1">
      <c r="B3" s="5" t="s">
        <v>2</v>
      </c>
      <c r="C3" s="5"/>
      <c r="D3" s="5"/>
      <c r="E3" s="5"/>
      <c r="F3" s="5"/>
      <c r="G3" s="5"/>
    </row>
    <row r="4" spans="2:15" ht="15.75">
      <c r="B4" s="6"/>
      <c r="I4" s="7" t="s">
        <v>3</v>
      </c>
      <c r="J4" s="7"/>
      <c r="K4" s="7"/>
    </row>
    <row r="5" spans="2:15" ht="15.75">
      <c r="B5" s="6"/>
      <c r="F5" s="8" t="s">
        <v>4</v>
      </c>
      <c r="G5" s="8">
        <v>2015</v>
      </c>
      <c r="I5" s="9" t="s">
        <v>5</v>
      </c>
      <c r="J5" s="2">
        <v>2014</v>
      </c>
      <c r="K5" s="2">
        <v>2015</v>
      </c>
    </row>
    <row r="6" spans="2:15" ht="18">
      <c r="B6" s="10" t="s">
        <v>6</v>
      </c>
      <c r="F6" s="11">
        <f>+F8+F15</f>
        <v>56560.909999999996</v>
      </c>
      <c r="G6" s="12">
        <f>+G8+G15</f>
        <v>65650.399999999994</v>
      </c>
      <c r="I6" s="13" t="s">
        <v>7</v>
      </c>
      <c r="J6" s="14">
        <v>564</v>
      </c>
      <c r="K6" s="15">
        <f>+J6</f>
        <v>564</v>
      </c>
    </row>
    <row r="7" spans="2:15" ht="12.75" customHeight="1">
      <c r="B7" s="10"/>
      <c r="F7" s="16"/>
      <c r="I7" s="17" t="s">
        <v>8</v>
      </c>
      <c r="J7" s="18">
        <v>1661</v>
      </c>
      <c r="K7" s="15">
        <v>2000</v>
      </c>
      <c r="M7" s="19" t="s">
        <v>9</v>
      </c>
      <c r="N7" s="19"/>
      <c r="O7" s="19"/>
    </row>
    <row r="8" spans="2:15" ht="12.75" customHeight="1">
      <c r="B8" s="6"/>
      <c r="C8" s="20" t="s">
        <v>10</v>
      </c>
      <c r="F8" s="21">
        <f>SUM(F9:F13)</f>
        <v>36230.719999999994</v>
      </c>
      <c r="G8" s="22">
        <f>SUM(G9:G13)</f>
        <v>39775.4</v>
      </c>
      <c r="I8" s="13" t="s">
        <v>11</v>
      </c>
      <c r="J8" s="23">
        <v>1200</v>
      </c>
      <c r="K8" s="15">
        <v>1200</v>
      </c>
      <c r="M8" s="24" t="s">
        <v>12</v>
      </c>
      <c r="N8" s="24" t="s">
        <v>13</v>
      </c>
      <c r="O8" s="24" t="s">
        <v>14</v>
      </c>
    </row>
    <row r="9" spans="2:15" ht="12.75" customHeight="1">
      <c r="B9" s="6"/>
      <c r="D9" s="16" t="s">
        <v>15</v>
      </c>
      <c r="F9" s="25">
        <v>23712</v>
      </c>
      <c r="G9" s="26">
        <f>+K24</f>
        <v>26296</v>
      </c>
      <c r="I9" s="13" t="s">
        <v>16</v>
      </c>
      <c r="J9" s="18">
        <v>1500</v>
      </c>
      <c r="K9" s="15">
        <f>+J9</f>
        <v>1500</v>
      </c>
      <c r="M9" s="27">
        <v>2005</v>
      </c>
      <c r="N9" s="27">
        <v>4076</v>
      </c>
      <c r="O9" s="27"/>
    </row>
    <row r="10" spans="2:15" ht="12.75" customHeight="1">
      <c r="B10" s="6"/>
      <c r="D10" s="16" t="s">
        <v>17</v>
      </c>
      <c r="F10" s="25">
        <v>11254</v>
      </c>
      <c r="G10" s="26">
        <f>+N19</f>
        <v>12379.400000000001</v>
      </c>
      <c r="I10" s="13" t="s">
        <v>18</v>
      </c>
      <c r="J10" s="18">
        <v>1735</v>
      </c>
      <c r="K10" s="15">
        <f>+J10</f>
        <v>1735</v>
      </c>
      <c r="M10" s="27">
        <v>2006</v>
      </c>
      <c r="N10" s="27">
        <v>4196</v>
      </c>
      <c r="O10" s="28">
        <f t="shared" ref="O10:O19" si="0">+N10/N9</f>
        <v>1.0294406280667321</v>
      </c>
    </row>
    <row r="11" spans="2:15" ht="12.75" customHeight="1">
      <c r="B11" s="6"/>
      <c r="D11" s="16" t="s">
        <v>19</v>
      </c>
      <c r="F11" s="25">
        <v>0</v>
      </c>
      <c r="G11" s="26">
        <v>0</v>
      </c>
      <c r="I11" s="13" t="s">
        <v>20</v>
      </c>
      <c r="J11" s="18">
        <v>1152</v>
      </c>
      <c r="K11" s="15">
        <f>+J11</f>
        <v>1152</v>
      </c>
      <c r="M11" s="27">
        <v>2007</v>
      </c>
      <c r="N11" s="27">
        <v>5756</v>
      </c>
      <c r="O11" s="28">
        <f t="shared" si="0"/>
        <v>1.3717826501429933</v>
      </c>
    </row>
    <row r="12" spans="2:15" ht="12.75" customHeight="1">
      <c r="B12" s="6"/>
      <c r="D12" t="s">
        <v>21</v>
      </c>
      <c r="F12" s="25">
        <v>201.63</v>
      </c>
      <c r="G12" s="29">
        <v>600</v>
      </c>
      <c r="I12" s="13" t="s">
        <v>22</v>
      </c>
      <c r="J12" s="18">
        <v>3702</v>
      </c>
      <c r="K12" s="15">
        <f>+J12</f>
        <v>3702</v>
      </c>
      <c r="M12" s="27">
        <v>2008</v>
      </c>
      <c r="N12" s="27">
        <v>6287</v>
      </c>
      <c r="O12" s="28">
        <f t="shared" si="0"/>
        <v>1.0922515635858234</v>
      </c>
    </row>
    <row r="13" spans="2:15" ht="12.75" customHeight="1">
      <c r="B13" s="6"/>
      <c r="D13" s="16" t="s">
        <v>23</v>
      </c>
      <c r="F13" s="25">
        <v>1063.0899999999999</v>
      </c>
      <c r="G13" s="26">
        <v>500</v>
      </c>
      <c r="I13" s="13" t="s">
        <v>24</v>
      </c>
      <c r="J13" s="18">
        <v>0</v>
      </c>
      <c r="K13" s="15">
        <v>0</v>
      </c>
      <c r="M13" s="27">
        <v>2009</v>
      </c>
      <c r="N13" s="27">
        <v>7931</v>
      </c>
      <c r="O13" s="28">
        <f t="shared" si="0"/>
        <v>1.2614919675520917</v>
      </c>
    </row>
    <row r="14" spans="2:15" ht="12.75" customHeight="1">
      <c r="B14" s="6"/>
      <c r="F14" s="30"/>
      <c r="I14" s="13" t="s">
        <v>25</v>
      </c>
      <c r="J14" s="23">
        <v>1244</v>
      </c>
      <c r="K14" s="15">
        <f>+J14</f>
        <v>1244</v>
      </c>
      <c r="M14" s="27">
        <v>2010</v>
      </c>
      <c r="N14" s="31">
        <v>7621</v>
      </c>
      <c r="O14" s="28">
        <f t="shared" si="0"/>
        <v>0.96091287353423271</v>
      </c>
    </row>
    <row r="15" spans="2:15" ht="12.75" customHeight="1">
      <c r="C15" s="20" t="s">
        <v>26</v>
      </c>
      <c r="F15" s="21">
        <f>SUM(F16:F20)</f>
        <v>20330.190000000002</v>
      </c>
      <c r="G15" s="22">
        <f>SUM(G16:G19)</f>
        <v>25875</v>
      </c>
      <c r="I15" s="13" t="s">
        <v>27</v>
      </c>
      <c r="J15" s="23">
        <v>1446</v>
      </c>
      <c r="K15" s="15">
        <f>+J15</f>
        <v>1446</v>
      </c>
      <c r="M15" s="27">
        <v>2011</v>
      </c>
      <c r="N15" s="31">
        <v>8500</v>
      </c>
      <c r="O15" s="28">
        <f t="shared" si="0"/>
        <v>1.1153391943314526</v>
      </c>
    </row>
    <row r="16" spans="2:15" ht="12.75" customHeight="1">
      <c r="D16" t="s">
        <v>28</v>
      </c>
      <c r="F16" s="25">
        <v>0</v>
      </c>
      <c r="G16" s="29">
        <v>15000</v>
      </c>
      <c r="I16" s="13" t="s">
        <v>29</v>
      </c>
      <c r="J16" s="23">
        <v>1234</v>
      </c>
      <c r="K16" s="15">
        <v>0</v>
      </c>
      <c r="M16" s="32">
        <v>2012</v>
      </c>
      <c r="N16" s="33">
        <v>10642</v>
      </c>
      <c r="O16" s="34">
        <f t="shared" si="0"/>
        <v>1.252</v>
      </c>
    </row>
    <row r="17" spans="1:15" ht="12.75" customHeight="1">
      <c r="D17" t="s">
        <v>30</v>
      </c>
      <c r="F17" s="25">
        <v>1040</v>
      </c>
      <c r="G17" s="29">
        <v>2000</v>
      </c>
      <c r="H17" s="35"/>
      <c r="I17" s="13" t="s">
        <v>31</v>
      </c>
      <c r="J17" s="23">
        <v>1546</v>
      </c>
      <c r="K17" s="15">
        <f>+J17</f>
        <v>1546</v>
      </c>
      <c r="M17" s="36">
        <v>2013</v>
      </c>
      <c r="N17" s="37">
        <v>11553</v>
      </c>
      <c r="O17" s="38">
        <f t="shared" si="0"/>
        <v>1.0856042097350123</v>
      </c>
    </row>
    <row r="18" spans="1:15" ht="12.75" customHeight="1">
      <c r="D18" t="s">
        <v>32</v>
      </c>
      <c r="F18" s="25">
        <v>7455.77</v>
      </c>
      <c r="G18" s="29">
        <v>2500</v>
      </c>
      <c r="H18" s="35"/>
      <c r="I18" s="13" t="s">
        <v>33</v>
      </c>
      <c r="J18" s="23">
        <v>1182</v>
      </c>
      <c r="K18" s="15">
        <v>1000</v>
      </c>
      <c r="M18" s="36">
        <v>2014</v>
      </c>
      <c r="N18" s="37">
        <v>11254</v>
      </c>
      <c r="O18" s="38">
        <f t="shared" si="0"/>
        <v>0.97411927637842988</v>
      </c>
    </row>
    <row r="19" spans="1:15" ht="12.75" customHeight="1">
      <c r="D19" t="s">
        <v>34</v>
      </c>
      <c r="F19" s="25">
        <v>5625</v>
      </c>
      <c r="G19" s="29">
        <f>+750*8.5</f>
        <v>6375</v>
      </c>
      <c r="I19" s="13" t="s">
        <v>35</v>
      </c>
      <c r="J19" s="23">
        <v>1580</v>
      </c>
      <c r="K19" s="15">
        <f>+J19</f>
        <v>1580</v>
      </c>
      <c r="M19" s="36">
        <v>2015</v>
      </c>
      <c r="N19" s="37">
        <f>+N18*1.1</f>
        <v>12379.400000000001</v>
      </c>
      <c r="O19" s="38">
        <f t="shared" si="0"/>
        <v>1.1000000000000001</v>
      </c>
    </row>
    <row r="20" spans="1:15">
      <c r="D20" t="s">
        <v>36</v>
      </c>
      <c r="F20" s="25">
        <v>6209.42</v>
      </c>
      <c r="I20" s="13" t="s">
        <v>37</v>
      </c>
      <c r="J20" s="23">
        <v>3966</v>
      </c>
      <c r="K20" s="15">
        <f>+J20</f>
        <v>3966</v>
      </c>
    </row>
    <row r="21" spans="1:15">
      <c r="F21" s="30"/>
      <c r="I21" s="13" t="s">
        <v>38</v>
      </c>
      <c r="J21" s="23"/>
      <c r="K21" s="15">
        <v>1200</v>
      </c>
    </row>
    <row r="22" spans="1:15" ht="18">
      <c r="B22" s="10" t="s">
        <v>39</v>
      </c>
      <c r="F22" s="11">
        <f>+F24+F39</f>
        <v>58023.75</v>
      </c>
      <c r="G22" s="12">
        <f>+G24+G39</f>
        <v>65169.939440000002</v>
      </c>
      <c r="I22" s="13" t="s">
        <v>40</v>
      </c>
      <c r="J22" s="23"/>
      <c r="K22" s="15">
        <v>1661</v>
      </c>
    </row>
    <row r="23" spans="1:15">
      <c r="B23" s="39"/>
      <c r="F23" s="30"/>
      <c r="I23" s="13" t="s">
        <v>41</v>
      </c>
      <c r="J23" s="23"/>
      <c r="K23" s="15">
        <f>100*8</f>
        <v>800</v>
      </c>
    </row>
    <row r="24" spans="1:15">
      <c r="A24" s="40"/>
      <c r="B24" s="39"/>
      <c r="C24" s="20" t="s">
        <v>42</v>
      </c>
      <c r="F24" s="21">
        <f>SUM(F25:F37)</f>
        <v>47646.75</v>
      </c>
      <c r="G24" s="22">
        <f>SUM(G25:G37)</f>
        <v>43669.939440000002</v>
      </c>
      <c r="I24" s="3" t="s">
        <v>43</v>
      </c>
      <c r="J24" s="41">
        <f>SUM(J6:J20)</f>
        <v>23712</v>
      </c>
      <c r="K24" s="41">
        <f>SUM(K6:K23)</f>
        <v>26296</v>
      </c>
    </row>
    <row r="25" spans="1:15">
      <c r="A25" s="40"/>
      <c r="B25" s="39"/>
      <c r="C25" s="20"/>
      <c r="D25" t="s">
        <v>44</v>
      </c>
      <c r="F25" s="25">
        <v>22930.87</v>
      </c>
      <c r="G25" s="29">
        <f>+(G53*G51)+(750*8.5)</f>
        <v>22535.74944</v>
      </c>
      <c r="I25" s="20"/>
    </row>
    <row r="26" spans="1:15">
      <c r="B26" s="39"/>
      <c r="C26" s="20"/>
      <c r="D26" t="s">
        <v>45</v>
      </c>
      <c r="F26" s="25">
        <v>4119.08</v>
      </c>
      <c r="G26" s="29">
        <v>4119.08</v>
      </c>
      <c r="I26" s="3" t="s">
        <v>46</v>
      </c>
      <c r="J26" s="4">
        <f>+J2+F48</f>
        <v>19266.519999999997</v>
      </c>
      <c r="K26" s="4">
        <f>+K2+G48</f>
        <v>19746.980559999989</v>
      </c>
    </row>
    <row r="27" spans="1:15">
      <c r="B27" s="39"/>
      <c r="C27" s="20"/>
      <c r="D27" t="s">
        <v>47</v>
      </c>
      <c r="F27" s="25">
        <v>225.24</v>
      </c>
      <c r="G27" s="29">
        <f>+F27</f>
        <v>225.24</v>
      </c>
    </row>
    <row r="28" spans="1:15">
      <c r="B28" s="39"/>
      <c r="C28" s="20"/>
      <c r="D28" t="s">
        <v>48</v>
      </c>
      <c r="F28" s="25">
        <v>758.59</v>
      </c>
      <c r="G28" s="29">
        <v>700</v>
      </c>
      <c r="J28" s="42" t="s">
        <v>49</v>
      </c>
      <c r="K28" s="42"/>
    </row>
    <row r="29" spans="1:15">
      <c r="B29" s="39"/>
      <c r="C29" s="20"/>
      <c r="D29" t="s">
        <v>50</v>
      </c>
      <c r="F29" s="25">
        <v>4361.01</v>
      </c>
      <c r="G29" s="29">
        <v>2500</v>
      </c>
      <c r="J29" s="43">
        <v>2012</v>
      </c>
      <c r="K29" s="44">
        <v>1000</v>
      </c>
    </row>
    <row r="30" spans="1:15">
      <c r="B30" s="39"/>
      <c r="C30" s="20"/>
      <c r="D30" t="s">
        <v>51</v>
      </c>
      <c r="F30" s="25">
        <v>0</v>
      </c>
      <c r="G30" s="26">
        <v>600</v>
      </c>
      <c r="J30" s="43">
        <v>2013</v>
      </c>
      <c r="K30" s="44">
        <v>1000</v>
      </c>
    </row>
    <row r="31" spans="1:15">
      <c r="B31" s="39"/>
      <c r="C31" s="20"/>
      <c r="D31" t="s">
        <v>52</v>
      </c>
      <c r="F31" s="25">
        <v>455.16</v>
      </c>
      <c r="G31" s="29">
        <v>400</v>
      </c>
      <c r="J31" s="43">
        <v>2014</v>
      </c>
      <c r="K31" s="44">
        <v>1000</v>
      </c>
    </row>
    <row r="32" spans="1:15">
      <c r="B32" s="39"/>
      <c r="C32" s="20"/>
      <c r="D32" t="s">
        <v>53</v>
      </c>
      <c r="F32" s="25">
        <v>2233.52</v>
      </c>
      <c r="G32" s="29">
        <v>0</v>
      </c>
      <c r="J32" s="43">
        <v>2015</v>
      </c>
      <c r="K32" s="44">
        <v>1000</v>
      </c>
    </row>
    <row r="33" spans="2:19">
      <c r="B33" s="39"/>
      <c r="C33" s="20"/>
      <c r="D33" t="s">
        <v>54</v>
      </c>
      <c r="F33" s="25">
        <v>471.9</v>
      </c>
      <c r="G33" s="29">
        <v>480</v>
      </c>
      <c r="J33" s="43">
        <v>2016</v>
      </c>
      <c r="K33" s="45">
        <v>1000</v>
      </c>
    </row>
    <row r="34" spans="2:19">
      <c r="B34" s="39"/>
      <c r="C34" s="20"/>
      <c r="D34" t="s">
        <v>55</v>
      </c>
      <c r="F34" s="25">
        <v>5305.5</v>
      </c>
      <c r="G34" s="29">
        <f>+G10*50%</f>
        <v>6189.7000000000007</v>
      </c>
      <c r="J34" s="43">
        <v>2017</v>
      </c>
      <c r="K34" s="45">
        <v>1000</v>
      </c>
    </row>
    <row r="35" spans="2:19">
      <c r="B35" s="39"/>
      <c r="C35" s="20"/>
      <c r="D35" t="s">
        <v>56</v>
      </c>
      <c r="F35" s="25">
        <v>5500.17</v>
      </c>
      <c r="G35" s="29">
        <v>5500.17</v>
      </c>
      <c r="J35" s="43">
        <v>2018</v>
      </c>
      <c r="K35" s="45">
        <v>652.46</v>
      </c>
    </row>
    <row r="36" spans="2:19">
      <c r="B36" s="39"/>
      <c r="C36" s="20"/>
      <c r="D36" t="s">
        <v>57</v>
      </c>
      <c r="F36" s="25">
        <v>626.71</v>
      </c>
      <c r="G36" s="29">
        <v>120</v>
      </c>
      <c r="J36" s="46" t="s">
        <v>58</v>
      </c>
      <c r="K36" s="47">
        <f>SUM(K29:K35)</f>
        <v>6652.46</v>
      </c>
    </row>
    <row r="37" spans="2:19">
      <c r="B37" s="39"/>
      <c r="D37" t="s">
        <v>59</v>
      </c>
      <c r="F37" s="25">
        <v>659</v>
      </c>
      <c r="G37" s="29">
        <v>300</v>
      </c>
    </row>
    <row r="39" spans="2:19">
      <c r="B39" s="39"/>
      <c r="C39" s="20" t="s">
        <v>60</v>
      </c>
      <c r="F39" s="21">
        <f>SUM(F40:F45)</f>
        <v>10377</v>
      </c>
      <c r="G39" s="22">
        <f>SUM(G40:G45)</f>
        <v>21500</v>
      </c>
    </row>
    <row r="40" spans="2:19">
      <c r="B40" s="39"/>
      <c r="C40" s="20"/>
      <c r="D40" t="s">
        <v>61</v>
      </c>
      <c r="F40" s="25">
        <v>0</v>
      </c>
      <c r="G40" s="29">
        <v>15000</v>
      </c>
    </row>
    <row r="41" spans="2:19">
      <c r="B41" s="39"/>
      <c r="C41" s="20"/>
      <c r="D41" t="s">
        <v>62</v>
      </c>
      <c r="F41" s="25">
        <v>943.8</v>
      </c>
      <c r="G41" s="29">
        <v>2000</v>
      </c>
    </row>
    <row r="42" spans="2:19">
      <c r="B42" s="39"/>
      <c r="C42" s="20"/>
      <c r="D42" t="s">
        <v>63</v>
      </c>
      <c r="F42" s="25">
        <v>3000</v>
      </c>
      <c r="G42" s="29">
        <v>1000</v>
      </c>
    </row>
    <row r="43" spans="2:19">
      <c r="B43" s="39"/>
      <c r="C43" s="20"/>
      <c r="D43" t="s">
        <v>64</v>
      </c>
      <c r="F43" s="25">
        <v>0</v>
      </c>
      <c r="G43" s="29">
        <v>2000</v>
      </c>
    </row>
    <row r="44" spans="2:19">
      <c r="B44" s="39"/>
      <c r="C44" s="20"/>
      <c r="D44" t="s">
        <v>65</v>
      </c>
      <c r="F44" s="25">
        <v>4232.54</v>
      </c>
      <c r="G44" s="29">
        <v>1500</v>
      </c>
    </row>
    <row r="45" spans="2:19">
      <c r="B45" s="39"/>
      <c r="C45" s="20"/>
      <c r="D45" t="s">
        <v>66</v>
      </c>
      <c r="F45" s="25">
        <v>2200.66</v>
      </c>
      <c r="G45" s="29">
        <v>0</v>
      </c>
    </row>
    <row r="46" spans="2:19">
      <c r="F46" s="30"/>
    </row>
    <row r="47" spans="2:19">
      <c r="F47" s="30"/>
      <c r="I47" s="48"/>
      <c r="M47" s="48"/>
      <c r="P47" s="49"/>
      <c r="R47" s="50"/>
      <c r="S47" s="50"/>
    </row>
    <row r="48" spans="2:19" ht="15.75">
      <c r="B48" s="6" t="s">
        <v>67</v>
      </c>
      <c r="F48" s="11">
        <f>+F6-F22</f>
        <v>-1462.8400000000038</v>
      </c>
      <c r="G48" s="12">
        <f>+G6-G22</f>
        <v>480.46055999999226</v>
      </c>
      <c r="P48" s="51"/>
      <c r="Q48" s="52"/>
      <c r="R48" s="50"/>
      <c r="S48" s="50"/>
    </row>
    <row r="49" spans="3:19">
      <c r="P49" s="49"/>
      <c r="R49" s="50"/>
      <c r="S49" s="50"/>
    </row>
    <row r="50" spans="3:19">
      <c r="C50" t="s">
        <v>68</v>
      </c>
      <c r="F50">
        <v>4</v>
      </c>
      <c r="G50">
        <v>4</v>
      </c>
      <c r="P50" s="51"/>
      <c r="R50" s="50"/>
      <c r="S50" s="50"/>
    </row>
    <row r="51" spans="3:19">
      <c r="C51" t="s">
        <v>69</v>
      </c>
      <c r="F51" s="53">
        <f>17.48*1.03</f>
        <v>18.0044</v>
      </c>
      <c r="G51" s="53">
        <f>+F51*1.02</f>
        <v>18.364488000000001</v>
      </c>
    </row>
    <row r="52" spans="3:19">
      <c r="C52" t="s">
        <v>70</v>
      </c>
      <c r="F52" s="49">
        <v>0.25</v>
      </c>
      <c r="G52" s="49">
        <v>0.25</v>
      </c>
    </row>
    <row r="53" spans="3:19">
      <c r="C53" t="s">
        <v>71</v>
      </c>
      <c r="F53" s="52">
        <f>220*F50</f>
        <v>880</v>
      </c>
      <c r="G53" s="52">
        <f>220*G50</f>
        <v>880</v>
      </c>
    </row>
  </sheetData>
  <sheetProtection selectLockedCells="1" selectUnlockedCells="1"/>
  <mergeCells count="4">
    <mergeCell ref="B1:G1"/>
    <mergeCell ref="B3:G3"/>
    <mergeCell ref="I4:K4"/>
    <mergeCell ref="M7:O7"/>
  </mergeCells>
  <printOptions horizontalCentered="1"/>
  <pageMargins left="0.78749999999999998" right="0.78749999999999998" top="0.97986111111111107" bottom="0.55138888888888893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15</vt:lpstr>
      <vt:lpstr>'Presupuesto 15'!Área_de_impresión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2015-04-23T06:05:40Z</dcterms:created>
  <dcterms:modified xsi:type="dcterms:W3CDTF">2015-04-23T06:07:36Z</dcterms:modified>
</cp:coreProperties>
</file>